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ppeln\Documents\MontclairStateU\Montclair Courses\INFO562-ONLINE\Queuing\"/>
    </mc:Choice>
  </mc:AlternateContent>
  <bookViews>
    <workbookView xWindow="360" yWindow="60" windowWidth="11340" windowHeight="6030"/>
  </bookViews>
  <sheets>
    <sheet name="All Models" sheetId="1" r:id="rId1"/>
    <sheet name="Lookup Table for Po (model 3)" sheetId="2" state="hidden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" i="2" l="1"/>
  <c r="E3" i="2"/>
  <c r="F10" i="2" s="1"/>
  <c r="G6" i="1"/>
  <c r="E9" i="1"/>
  <c r="E6" i="1"/>
  <c r="F9" i="1"/>
  <c r="F6" i="1"/>
  <c r="F16" i="1"/>
  <c r="E16" i="1"/>
  <c r="F14" i="1"/>
  <c r="F15" i="1" s="1"/>
  <c r="E14" i="1"/>
  <c r="E15" i="1" s="1"/>
  <c r="G7" i="1"/>
  <c r="F7" i="1"/>
  <c r="E7" i="1"/>
  <c r="F37" i="2"/>
  <c r="E5" i="2"/>
  <c r="F45" i="2" l="1"/>
  <c r="F61" i="2"/>
  <c r="F33" i="2"/>
  <c r="F53" i="2"/>
  <c r="E6" i="2"/>
  <c r="F15" i="2"/>
  <c r="F17" i="2"/>
  <c r="F49" i="2"/>
  <c r="F29" i="2"/>
  <c r="F14" i="2"/>
  <c r="F57" i="2"/>
  <c r="F41" i="2"/>
  <c r="F25" i="2"/>
  <c r="F16" i="2"/>
  <c r="F21" i="2"/>
  <c r="F64" i="2"/>
  <c r="F60" i="2"/>
  <c r="F56" i="2"/>
  <c r="F52" i="2"/>
  <c r="F48" i="2"/>
  <c r="F44" i="2"/>
  <c r="F40" i="2"/>
  <c r="F36" i="2"/>
  <c r="F32" i="2"/>
  <c r="F28" i="2"/>
  <c r="F24" i="2"/>
  <c r="F18" i="2"/>
  <c r="F13" i="2"/>
  <c r="F63" i="2"/>
  <c r="F59" i="2"/>
  <c r="F55" i="2"/>
  <c r="F51" i="2"/>
  <c r="F47" i="2"/>
  <c r="F43" i="2"/>
  <c r="F39" i="2"/>
  <c r="F35" i="2"/>
  <c r="F31" i="2"/>
  <c r="F27" i="2"/>
  <c r="F23" i="2"/>
  <c r="F11" i="2"/>
  <c r="F12" i="2"/>
  <c r="F20" i="2"/>
  <c r="F19" i="2"/>
  <c r="F62" i="2"/>
  <c r="F58" i="2"/>
  <c r="F54" i="2"/>
  <c r="F50" i="2"/>
  <c r="F46" i="2"/>
  <c r="F42" i="2"/>
  <c r="F38" i="2"/>
  <c r="F34" i="2"/>
  <c r="F30" i="2"/>
  <c r="F26" i="2"/>
  <c r="F22" i="2"/>
  <c r="E10" i="1"/>
  <c r="E12" i="1" s="1"/>
  <c r="G11" i="2"/>
  <c r="H11" i="2" s="1"/>
  <c r="F10" i="1"/>
  <c r="F12" i="1" s="1"/>
  <c r="G10" i="2"/>
  <c r="H10" i="2" s="1"/>
  <c r="G14" i="1" s="1"/>
  <c r="G9" i="1" s="1"/>
  <c r="G10" i="1" s="1"/>
  <c r="G12" i="1" s="1"/>
  <c r="E11" i="1"/>
  <c r="F11" i="1"/>
  <c r="G15" i="2" l="1"/>
  <c r="H15" i="2" s="1"/>
  <c r="G53" i="2"/>
  <c r="H53" i="2" s="1"/>
  <c r="G64" i="2"/>
  <c r="H64" i="2" s="1"/>
  <c r="G23" i="2"/>
  <c r="H23" i="2" s="1"/>
  <c r="G60" i="2"/>
  <c r="H60" i="2" s="1"/>
  <c r="G63" i="2"/>
  <c r="H63" i="2" s="1"/>
  <c r="G58" i="2"/>
  <c r="H58" i="2" s="1"/>
  <c r="G25" i="2"/>
  <c r="H25" i="2" s="1"/>
  <c r="G44" i="2"/>
  <c r="H44" i="2" s="1"/>
  <c r="G22" i="2"/>
  <c r="H22" i="2" s="1"/>
  <c r="G26" i="2"/>
  <c r="H26" i="2" s="1"/>
  <c r="G48" i="2"/>
  <c r="H48" i="2" s="1"/>
  <c r="G62" i="2"/>
  <c r="H62" i="2" s="1"/>
  <c r="G32" i="2"/>
  <c r="H32" i="2" s="1"/>
  <c r="G13" i="2"/>
  <c r="H13" i="2" s="1"/>
  <c r="G37" i="2"/>
  <c r="H37" i="2" s="1"/>
  <c r="G54" i="2"/>
  <c r="H54" i="2" s="1"/>
  <c r="G19" i="2"/>
  <c r="H19" i="2" s="1"/>
  <c r="G38" i="2"/>
  <c r="H38" i="2" s="1"/>
  <c r="G47" i="2"/>
  <c r="H47" i="2" s="1"/>
  <c r="G35" i="2"/>
  <c r="H35" i="2" s="1"/>
  <c r="G40" i="2"/>
  <c r="H40" i="2" s="1"/>
  <c r="G43" i="2"/>
  <c r="H43" i="2" s="1"/>
  <c r="G20" i="2"/>
  <c r="H20" i="2" s="1"/>
  <c r="G39" i="2"/>
  <c r="H39" i="2" s="1"/>
  <c r="G21" i="2"/>
  <c r="H21" i="2" s="1"/>
  <c r="G12" i="2"/>
  <c r="H12" i="2" s="1"/>
  <c r="G14" i="2"/>
  <c r="H14" i="2" s="1"/>
  <c r="G16" i="2"/>
  <c r="H16" i="2" s="1"/>
  <c r="G50" i="2"/>
  <c r="H50" i="2" s="1"/>
  <c r="G27" i="2"/>
  <c r="H27" i="2" s="1"/>
  <c r="G33" i="2"/>
  <c r="H33" i="2" s="1"/>
  <c r="G42" i="2"/>
  <c r="H42" i="2" s="1"/>
  <c r="G56" i="2"/>
  <c r="H56" i="2" s="1"/>
  <c r="G30" i="2"/>
  <c r="H30" i="2" s="1"/>
  <c r="G36" i="2"/>
  <c r="H36" i="2" s="1"/>
  <c r="G57" i="2"/>
  <c r="H57" i="2" s="1"/>
  <c r="G45" i="2"/>
  <c r="H45" i="2" s="1"/>
  <c r="G49" i="2"/>
  <c r="H49" i="2" s="1"/>
  <c r="G51" i="2"/>
  <c r="H51" i="2" s="1"/>
  <c r="G34" i="2"/>
  <c r="H34" i="2" s="1"/>
  <c r="G29" i="2"/>
  <c r="H29" i="2" s="1"/>
  <c r="G18" i="2"/>
  <c r="H18" i="2" s="1"/>
  <c r="G31" i="2"/>
  <c r="H31" i="2" s="1"/>
  <c r="G52" i="2"/>
  <c r="H52" i="2" s="1"/>
  <c r="G17" i="2"/>
  <c r="H17" i="2" s="1"/>
  <c r="G28" i="2"/>
  <c r="H28" i="2" s="1"/>
  <c r="G59" i="2"/>
  <c r="H59" i="2" s="1"/>
  <c r="G61" i="2"/>
  <c r="H61" i="2" s="1"/>
  <c r="G24" i="2"/>
  <c r="H24" i="2" s="1"/>
  <c r="G55" i="2"/>
  <c r="H55" i="2" s="1"/>
  <c r="G41" i="2"/>
  <c r="H41" i="2" s="1"/>
  <c r="G46" i="2"/>
  <c r="H46" i="2" s="1"/>
  <c r="G11" i="1"/>
</calcChain>
</file>

<file path=xl/sharedStrings.xml><?xml version="1.0" encoding="utf-8"?>
<sst xmlns="http://schemas.openxmlformats.org/spreadsheetml/2006/main" count="34" uniqueCount="25">
  <si>
    <t>lambda</t>
  </si>
  <si>
    <t>mu</t>
  </si>
  <si>
    <t xml:space="preserve">M </t>
  </si>
  <si>
    <t>r</t>
  </si>
  <si>
    <t>rho</t>
  </si>
  <si>
    <t>Po</t>
  </si>
  <si>
    <t>n/a</t>
  </si>
  <si>
    <t>n</t>
  </si>
  <si>
    <t>M</t>
  </si>
  <si>
    <t>exponential</t>
  </si>
  <si>
    <t xml:space="preserve"> service time</t>
  </si>
  <si>
    <t>constant</t>
  </si>
  <si>
    <t>s</t>
  </si>
  <si>
    <r>
      <t>L</t>
    </r>
    <r>
      <rPr>
        <b/>
        <vertAlign val="subscript"/>
        <sz val="11"/>
        <rFont val="Arial"/>
        <family val="2"/>
      </rPr>
      <t>q</t>
    </r>
  </si>
  <si>
    <r>
      <t>W</t>
    </r>
    <r>
      <rPr>
        <b/>
        <vertAlign val="subscript"/>
        <sz val="11"/>
        <rFont val="Arial"/>
        <family val="2"/>
      </rPr>
      <t>q</t>
    </r>
  </si>
  <si>
    <r>
      <t>P</t>
    </r>
    <r>
      <rPr>
        <b/>
        <vertAlign val="subscript"/>
        <sz val="11"/>
        <rFont val="Arial"/>
        <family val="2"/>
      </rPr>
      <t>n</t>
    </r>
  </si>
  <si>
    <r>
      <t>P</t>
    </r>
    <r>
      <rPr>
        <b/>
        <vertAlign val="subscript"/>
        <sz val="11"/>
        <rFont val="Arial"/>
        <family val="2"/>
      </rPr>
      <t>&lt;n</t>
    </r>
  </si>
  <si>
    <r>
      <t>P</t>
    </r>
    <r>
      <rPr>
        <b/>
        <vertAlign val="subscript"/>
        <sz val="11"/>
        <rFont val="Arial"/>
        <family val="2"/>
      </rPr>
      <t>0</t>
    </r>
  </si>
  <si>
    <t>Model A</t>
  </si>
  <si>
    <t>Model C</t>
  </si>
  <si>
    <t>Model B</t>
  </si>
  <si>
    <t>s=1</t>
  </si>
  <si>
    <t>s&gt;1</t>
  </si>
  <si>
    <t>L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</si>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</sst>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000"/>
  </numFmts>
  <fonts count="7" x14ac:knownFonts="1">
    <font>
      <sz val="10"/>
      <name val="Arial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b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center"/>
    </xf>
    <xf numFmtId="0" fontId="2" fillId="0" borderId="4" xfId="0" applyFont="1" applyBorder="1"/>
    <xf numFmtId="0" fontId="1" fillId="0" borderId="5" xfId="0" applyFont="1" applyBorder="1" applyAlignment="1">
      <alignment horizontal="center"/>
    </xf>
    <xf numFmtId="0" fontId="3" fillId="2" borderId="4" xfId="0" applyFont="1" applyFill="1" applyBorder="1"/>
    <xf numFmtId="0" fontId="0" fillId="2" borderId="5" xfId="0" applyFill="1" applyBorder="1" applyAlignment="1">
      <alignment horizontal="center"/>
    </xf>
    <xf numFmtId="0" fontId="3" fillId="2" borderId="1" xfId="0" applyFont="1" applyFill="1" applyBorder="1"/>
    <xf numFmtId="0" fontId="0" fillId="2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5" fontId="0" fillId="0" borderId="0" xfId="0" applyNumberForma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2" borderId="2" xfId="0" applyFont="1" applyFill="1" applyBorder="1"/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1" fillId="0" borderId="5" xfId="0" applyFont="1" applyBorder="1"/>
    <xf numFmtId="165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zoomScale="140" zoomScaleNormal="140" workbookViewId="0">
      <selection activeCell="F1" sqref="E1:F65536"/>
    </sheetView>
  </sheetViews>
  <sheetFormatPr defaultRowHeight="15" x14ac:dyDescent="0.25"/>
  <cols>
    <col min="2" max="2" width="9.140625" style="4"/>
    <col min="3" max="3" width="3.5703125" style="1" customWidth="1"/>
    <col min="4" max="4" width="5.85546875" style="1" customWidth="1"/>
    <col min="5" max="5" width="12.140625" style="1" customWidth="1"/>
    <col min="6" max="6" width="12.42578125" style="1" customWidth="1"/>
    <col min="7" max="7" width="11.42578125" style="1" bestFit="1" customWidth="1"/>
  </cols>
  <sheetData>
    <row r="1" spans="2:8" s="3" customFormat="1" thickBot="1" x14ac:dyDescent="0.25">
      <c r="B1" s="9"/>
      <c r="C1" s="43"/>
      <c r="D1" s="10"/>
      <c r="E1" s="16" t="s">
        <v>18</v>
      </c>
      <c r="F1" s="31" t="s">
        <v>20</v>
      </c>
      <c r="G1" s="31" t="s">
        <v>19</v>
      </c>
    </row>
    <row r="2" spans="2:8" x14ac:dyDescent="0.25">
      <c r="B2" s="11" t="s">
        <v>0</v>
      </c>
      <c r="C2" s="12"/>
      <c r="D2" s="24">
        <v>5</v>
      </c>
      <c r="E2" s="21" t="s">
        <v>21</v>
      </c>
      <c r="F2" s="32" t="s">
        <v>21</v>
      </c>
      <c r="G2" s="32" t="s">
        <v>22</v>
      </c>
    </row>
    <row r="3" spans="2:8" x14ac:dyDescent="0.25">
      <c r="B3" s="13" t="s">
        <v>1</v>
      </c>
      <c r="C3" s="14"/>
      <c r="D3" s="23">
        <v>10</v>
      </c>
      <c r="E3" s="15" t="s">
        <v>9</v>
      </c>
      <c r="F3" s="33" t="s">
        <v>11</v>
      </c>
      <c r="G3" s="33" t="s">
        <v>9</v>
      </c>
    </row>
    <row r="4" spans="2:8" ht="15.75" thickBot="1" x14ac:dyDescent="0.3">
      <c r="B4" s="25" t="s">
        <v>12</v>
      </c>
      <c r="C4" s="26"/>
      <c r="D4" s="27">
        <v>1</v>
      </c>
      <c r="E4" s="17" t="s">
        <v>10</v>
      </c>
      <c r="F4" s="34" t="s">
        <v>10</v>
      </c>
      <c r="G4" s="34" t="s">
        <v>10</v>
      </c>
    </row>
    <row r="5" spans="2:8" x14ac:dyDescent="0.25">
      <c r="B5" s="6"/>
      <c r="C5" s="22" t="s">
        <v>7</v>
      </c>
      <c r="D5" s="5"/>
      <c r="E5" s="28"/>
      <c r="F5" s="35"/>
      <c r="G5" s="39"/>
    </row>
    <row r="6" spans="2:8" x14ac:dyDescent="0.25">
      <c r="B6" s="6" t="s">
        <v>3</v>
      </c>
      <c r="C6" s="5"/>
      <c r="D6" s="5"/>
      <c r="E6" s="29">
        <f>$D$2/$D$3</f>
        <v>0.5</v>
      </c>
      <c r="F6" s="36">
        <f>$D$2/$D$3</f>
        <v>0.5</v>
      </c>
      <c r="G6" s="40">
        <f>$D$2/$D$3</f>
        <v>0.5</v>
      </c>
    </row>
    <row r="7" spans="2:8" x14ac:dyDescent="0.25">
      <c r="B7" s="6" t="s">
        <v>4</v>
      </c>
      <c r="C7" s="5"/>
      <c r="D7" s="5"/>
      <c r="E7" s="29">
        <f>$D$2/($D$3*$D$4)</f>
        <v>0.5</v>
      </c>
      <c r="F7" s="36">
        <f>$D$2/($D$3*$D$4)</f>
        <v>0.5</v>
      </c>
      <c r="G7" s="40">
        <f>$D$2/($D$3*$D$4)</f>
        <v>0.5</v>
      </c>
    </row>
    <row r="8" spans="2:8" x14ac:dyDescent="0.25">
      <c r="B8" s="6"/>
      <c r="C8" s="5"/>
      <c r="D8" s="5"/>
      <c r="E8" s="30"/>
      <c r="F8" s="37"/>
      <c r="G8" s="41"/>
    </row>
    <row r="9" spans="2:8" ht="16.5" x14ac:dyDescent="0.3">
      <c r="B9" s="6" t="s">
        <v>13</v>
      </c>
      <c r="C9" s="5"/>
      <c r="D9" s="5"/>
      <c r="E9" s="29">
        <f>IF(($D$2^2/($D$3*($D$3-$D$2))&lt;0),"infeasible",($D$2^2/($D$3*($D$3-$D$2))))</f>
        <v>0.5</v>
      </c>
      <c r="F9" s="36">
        <f>IF($D$2^2/(2*$D$3*($D$3-$D$2))&lt;0,"infeasible",$D$2^2/(2*$D$3*($D$3-$D$2)))</f>
        <v>0.25</v>
      </c>
      <c r="G9" s="40">
        <f>G14*(($D$2/$D$3)^$D$4*$D$2*$D$3)/((FACT($D$4-1))*($D$4*$D$3-$D$2)^2)</f>
        <v>0.5</v>
      </c>
      <c r="H9" s="20"/>
    </row>
    <row r="10" spans="2:8" x14ac:dyDescent="0.25">
      <c r="B10" s="6" t="s">
        <v>23</v>
      </c>
      <c r="C10" s="5"/>
      <c r="D10" s="5"/>
      <c r="E10" s="29">
        <f>E9+E6</f>
        <v>1</v>
      </c>
      <c r="F10" s="36">
        <f>F9+F6</f>
        <v>0.75</v>
      </c>
      <c r="G10" s="40">
        <f>G9+G6</f>
        <v>1</v>
      </c>
    </row>
    <row r="11" spans="2:8" ht="16.5" x14ac:dyDescent="0.3">
      <c r="B11" s="6" t="s">
        <v>14</v>
      </c>
      <c r="C11" s="5"/>
      <c r="D11" s="5"/>
      <c r="E11" s="29">
        <f t="shared" ref="E11:F12" si="0">E9/$D$2</f>
        <v>0.1</v>
      </c>
      <c r="F11" s="36">
        <f t="shared" si="0"/>
        <v>0.05</v>
      </c>
      <c r="G11" s="40">
        <f>G9/$D$2</f>
        <v>0.1</v>
      </c>
    </row>
    <row r="12" spans="2:8" x14ac:dyDescent="0.25">
      <c r="B12" s="6" t="s">
        <v>24</v>
      </c>
      <c r="C12" s="5"/>
      <c r="D12" s="5"/>
      <c r="E12" s="29">
        <f t="shared" si="0"/>
        <v>0.2</v>
      </c>
      <c r="F12" s="36">
        <f t="shared" si="0"/>
        <v>0.15</v>
      </c>
      <c r="G12" s="40">
        <f>G10/$D$2</f>
        <v>0.2</v>
      </c>
    </row>
    <row r="13" spans="2:8" x14ac:dyDescent="0.25">
      <c r="B13" s="6"/>
      <c r="C13" s="5"/>
      <c r="D13" s="5"/>
      <c r="E13" s="29"/>
      <c r="F13" s="36"/>
      <c r="G13" s="41"/>
    </row>
    <row r="14" spans="2:8" ht="17.25" thickBot="1" x14ac:dyDescent="0.35">
      <c r="B14" s="6" t="s">
        <v>17</v>
      </c>
      <c r="C14" s="5"/>
      <c r="D14" s="5"/>
      <c r="E14" s="29">
        <f>IF($D$2/$D$3&gt;1,"infeasible",1-$D$2/$D$3)</f>
        <v>0.5</v>
      </c>
      <c r="F14" s="36">
        <f>IF($D$2/$D$3&gt;1,"infeasible",1-$D$2/$D$3)</f>
        <v>0.5</v>
      </c>
      <c r="G14" s="36">
        <f>VLOOKUP(D4,'Lookup Table for Po (model 3)'!$E$10:$H$64,4,FALSE)</f>
        <v>0.5</v>
      </c>
    </row>
    <row r="15" spans="2:8" ht="16.5" x14ac:dyDescent="0.3">
      <c r="B15" s="6" t="s">
        <v>15</v>
      </c>
      <c r="C15" s="18">
        <v>1</v>
      </c>
      <c r="D15" s="5"/>
      <c r="E15" s="29">
        <f>E14*($D$2/$D$3)^$C$15</f>
        <v>0.25</v>
      </c>
      <c r="F15" s="36">
        <f>F14*($D$2/$D$3)^$C$15</f>
        <v>0.25</v>
      </c>
      <c r="G15" s="37" t="s">
        <v>6</v>
      </c>
    </row>
    <row r="16" spans="2:8" ht="17.25" thickBot="1" x14ac:dyDescent="0.35">
      <c r="B16" s="7" t="s">
        <v>16</v>
      </c>
      <c r="C16" s="19">
        <v>5</v>
      </c>
      <c r="D16" s="8"/>
      <c r="E16" s="44">
        <f>IF($D$2/$D$3&gt;1,"infeasible",1-($D$2/$D$3)^$C$16)</f>
        <v>0.96875</v>
      </c>
      <c r="F16" s="42">
        <f>IF($D$2/$D$3&gt;1,"infeasible",1-($D$2/$D$3)^$C$16)</f>
        <v>0.96875</v>
      </c>
      <c r="G16" s="38" t="s">
        <v>6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64"/>
  <sheetViews>
    <sheetView topLeftCell="C1" workbookViewId="0">
      <selection activeCell="D8" sqref="D8"/>
    </sheetView>
  </sheetViews>
  <sheetFormatPr defaultRowHeight="12.75" x14ac:dyDescent="0.2"/>
  <cols>
    <col min="5" max="5" width="9.140625" style="1"/>
    <col min="6" max="7" width="9.140625" style="1" hidden="1" customWidth="1"/>
    <col min="8" max="8" width="9.140625" style="1"/>
  </cols>
  <sheetData>
    <row r="3" spans="3:8" x14ac:dyDescent="0.2">
      <c r="C3" t="s">
        <v>1</v>
      </c>
      <c r="D3" s="1"/>
      <c r="E3" s="1">
        <f>'All Models'!D3</f>
        <v>10</v>
      </c>
    </row>
    <row r="4" spans="3:8" x14ac:dyDescent="0.2">
      <c r="C4" t="s">
        <v>0</v>
      </c>
      <c r="D4" s="1"/>
      <c r="E4" s="1">
        <f>'All Models'!D2</f>
        <v>5</v>
      </c>
    </row>
    <row r="5" spans="3:8" x14ac:dyDescent="0.2">
      <c r="C5" t="s">
        <v>2</v>
      </c>
      <c r="D5" s="1"/>
      <c r="E5" s="1">
        <f>'All Models'!D4</f>
        <v>1</v>
      </c>
    </row>
    <row r="6" spans="3:8" x14ac:dyDescent="0.2">
      <c r="C6" t="s">
        <v>3</v>
      </c>
      <c r="E6" s="1">
        <f>E4/E3</f>
        <v>0.5</v>
      </c>
    </row>
    <row r="9" spans="3:8" x14ac:dyDescent="0.2">
      <c r="E9" s="1" t="s">
        <v>8</v>
      </c>
      <c r="G9" s="1" t="s">
        <v>5</v>
      </c>
      <c r="H9" s="1" t="s">
        <v>5</v>
      </c>
    </row>
    <row r="10" spans="3:8" x14ac:dyDescent="0.2">
      <c r="E10" s="1">
        <v>1</v>
      </c>
      <c r="F10" s="1">
        <f>($E$4/$E$3)^(E10-1)/FACT(E10-1)</f>
        <v>1</v>
      </c>
      <c r="G10" s="2">
        <f>1/(SUM($F$10:F10)+(($E$4/$E$3)^E10/(FACT(E10)*(1-($E$4/(E10*$E$3))))))</f>
        <v>0.5</v>
      </c>
      <c r="H10" s="2">
        <f>IF(G10&lt;0,"infeasible",G10)</f>
        <v>0.5</v>
      </c>
    </row>
    <row r="11" spans="3:8" x14ac:dyDescent="0.2">
      <c r="E11" s="1">
        <v>2</v>
      </c>
      <c r="F11" s="1">
        <f t="shared" ref="F11:F64" si="0">($E$4/$E$3)^(E11-1)/FACT(E11-1)</f>
        <v>0.5</v>
      </c>
      <c r="G11" s="2">
        <f>1/(SUM($F$10:F11)+(($E$4/$E$3)^E11/(FACT(E11)*(1-($E$4/(E11*$E$3))))))</f>
        <v>0.6</v>
      </c>
      <c r="H11" s="2">
        <f t="shared" ref="H11:H64" si="1">IF(G11&lt;0,"infeasible",G11)</f>
        <v>0.6</v>
      </c>
    </row>
    <row r="12" spans="3:8" x14ac:dyDescent="0.2">
      <c r="E12" s="1">
        <v>3</v>
      </c>
      <c r="F12" s="1">
        <f t="shared" si="0"/>
        <v>0.125</v>
      </c>
      <c r="G12" s="2">
        <f>1/(SUM($F$10:F12)+(($E$4/$E$3)^E12/(FACT(E12)*(1-($E$4/(E12*$E$3))))))</f>
        <v>0.60606060606060608</v>
      </c>
      <c r="H12" s="2">
        <f t="shared" si="1"/>
        <v>0.60606060606060608</v>
      </c>
    </row>
    <row r="13" spans="3:8" x14ac:dyDescent="0.2">
      <c r="E13" s="1">
        <v>4</v>
      </c>
      <c r="F13" s="1">
        <f t="shared" si="0"/>
        <v>2.0833333333333332E-2</v>
      </c>
      <c r="G13" s="2">
        <f>1/(SUM($F$10:F13)+(($E$4/$E$3)^E13/(FACT(E13)*(1-($E$4/(E13*$E$3))))))</f>
        <v>0.60649819494584845</v>
      </c>
      <c r="H13" s="2">
        <f t="shared" si="1"/>
        <v>0.60649819494584845</v>
      </c>
    </row>
    <row r="14" spans="3:8" x14ac:dyDescent="0.2">
      <c r="E14" s="1">
        <v>5</v>
      </c>
      <c r="F14" s="1">
        <f t="shared" si="0"/>
        <v>2.6041666666666665E-3</v>
      </c>
      <c r="G14" s="2">
        <f>1/(SUM($F$10:F14)+(($E$4/$E$3)^E14/(FACT(E14)*(1-($E$4/(E14*$E$3))))))</f>
        <v>0.60652860652860652</v>
      </c>
      <c r="H14" s="2">
        <f t="shared" si="1"/>
        <v>0.60652860652860652</v>
      </c>
    </row>
    <row r="15" spans="3:8" x14ac:dyDescent="0.2">
      <c r="E15" s="1">
        <v>6</v>
      </c>
      <c r="F15" s="1">
        <f t="shared" si="0"/>
        <v>2.6041666666666666E-4</v>
      </c>
      <c r="G15" s="2">
        <f>1/(SUM($F$10:F15)+(($E$4/$E$3)^E15/(FACT(E15)*(1-($E$4/(E15*$E$3))))))</f>
        <v>0.60653054191436206</v>
      </c>
      <c r="H15" s="2">
        <f t="shared" si="1"/>
        <v>0.60653054191436206</v>
      </c>
    </row>
    <row r="16" spans="3:8" x14ac:dyDescent="0.2">
      <c r="E16" s="1">
        <v>7</v>
      </c>
      <c r="F16" s="1">
        <f t="shared" si="0"/>
        <v>2.170138888888889E-5</v>
      </c>
      <c r="G16" s="2">
        <f>1/(SUM($F$10:F16)+(($E$4/$E$3)^E16/(FACT(E16)*(1-($E$4/(E16*$E$3))))))</f>
        <v>0.6065306535716094</v>
      </c>
      <c r="H16" s="2">
        <f t="shared" si="1"/>
        <v>0.6065306535716094</v>
      </c>
    </row>
    <row r="17" spans="5:8" x14ac:dyDescent="0.2">
      <c r="E17" s="1">
        <v>8</v>
      </c>
      <c r="F17" s="1">
        <f t="shared" si="0"/>
        <v>1.5500992063492063E-6</v>
      </c>
      <c r="G17" s="2">
        <f>1/(SUM($F$10:F17)+(($E$4/$E$3)^E17/(FACT(E17)*(1-($E$4/(E17*$E$3))))))</f>
        <v>0.60653065942032358</v>
      </c>
      <c r="H17" s="2">
        <f t="shared" si="1"/>
        <v>0.60653065942032358</v>
      </c>
    </row>
    <row r="18" spans="5:8" x14ac:dyDescent="0.2">
      <c r="E18" s="1">
        <v>9</v>
      </c>
      <c r="F18" s="1">
        <f t="shared" si="0"/>
        <v>9.6881200396825397E-8</v>
      </c>
      <c r="G18" s="2">
        <f>1/(SUM($F$10:F18)+(($E$4/$E$3)^E18/(FACT(E18)*(1-($E$4/(E18*$E$3))))))</f>
        <v>0.60653065969985764</v>
      </c>
      <c r="H18" s="2">
        <f t="shared" si="1"/>
        <v>0.60653065969985764</v>
      </c>
    </row>
    <row r="19" spans="5:8" x14ac:dyDescent="0.2">
      <c r="E19" s="1">
        <v>10</v>
      </c>
      <c r="F19" s="1">
        <f t="shared" si="0"/>
        <v>5.3822889109347446E-9</v>
      </c>
      <c r="G19" s="2">
        <f>1/(SUM($F$10:F19)+(($E$4/$E$3)^E19/(FACT(E19)*(1-($E$4/(E19*$E$3))))))</f>
        <v>0.60653065971211795</v>
      </c>
      <c r="H19" s="2">
        <f t="shared" si="1"/>
        <v>0.60653065971211795</v>
      </c>
    </row>
    <row r="20" spans="5:8" x14ac:dyDescent="0.2">
      <c r="E20" s="1">
        <v>11</v>
      </c>
      <c r="F20" s="1">
        <f t="shared" si="0"/>
        <v>2.6911444554673719E-10</v>
      </c>
      <c r="G20" s="2">
        <f>1/(SUM($F$10:F20)+(($E$4/$E$3)^E20/(FACT(E20)*(1-($E$4/(E20*$E$3))))))</f>
        <v>0.60653065971261411</v>
      </c>
      <c r="H20" s="2">
        <f t="shared" si="1"/>
        <v>0.60653065971261411</v>
      </c>
    </row>
    <row r="21" spans="5:8" x14ac:dyDescent="0.2">
      <c r="E21" s="1">
        <v>12</v>
      </c>
      <c r="F21" s="1">
        <f t="shared" si="0"/>
        <v>1.2232474797578965E-11</v>
      </c>
      <c r="G21" s="2">
        <f>1/(SUM($F$10:F21)+(($E$4/$E$3)^E21/(FACT(E21)*(1-($E$4/(E21*$E$3))))))</f>
        <v>0.60653065971263287</v>
      </c>
      <c r="H21" s="2">
        <f t="shared" si="1"/>
        <v>0.60653065971263287</v>
      </c>
    </row>
    <row r="22" spans="5:8" x14ac:dyDescent="0.2">
      <c r="E22" s="1">
        <v>13</v>
      </c>
      <c r="F22" s="1">
        <f t="shared" si="0"/>
        <v>5.0968644989912354E-13</v>
      </c>
      <c r="G22" s="2">
        <f>1/(SUM($F$10:F22)+(($E$4/$E$3)^E22/(FACT(E22)*(1-($E$4/(E22*$E$3))))))</f>
        <v>0.60653065971263354</v>
      </c>
      <c r="H22" s="2">
        <f t="shared" si="1"/>
        <v>0.60653065971263354</v>
      </c>
    </row>
    <row r="23" spans="5:8" x14ac:dyDescent="0.2">
      <c r="E23" s="1">
        <v>14</v>
      </c>
      <c r="F23" s="1">
        <f t="shared" si="0"/>
        <v>1.9603324996120133E-14</v>
      </c>
      <c r="G23" s="2">
        <f>1/(SUM($F$10:F23)+(($E$4/$E$3)^E23/(FACT(E23)*(1-($E$4/(E23*$E$3))))))</f>
        <v>0.60653065971263354</v>
      </c>
      <c r="H23" s="2">
        <f t="shared" si="1"/>
        <v>0.60653065971263354</v>
      </c>
    </row>
    <row r="24" spans="5:8" x14ac:dyDescent="0.2">
      <c r="E24" s="1">
        <v>15</v>
      </c>
      <c r="F24" s="1">
        <f t="shared" si="0"/>
        <v>7.0011874986143338E-16</v>
      </c>
      <c r="G24" s="2">
        <f>1/(SUM($F$10:F24)+(($E$4/$E$3)^E24/(FACT(E24)*(1-($E$4/(E24*$E$3))))))</f>
        <v>0.60653065971263354</v>
      </c>
      <c r="H24" s="2">
        <f t="shared" si="1"/>
        <v>0.60653065971263354</v>
      </c>
    </row>
    <row r="25" spans="5:8" x14ac:dyDescent="0.2">
      <c r="E25" s="1">
        <v>16</v>
      </c>
      <c r="F25" s="1">
        <f t="shared" si="0"/>
        <v>2.333729166204778E-17</v>
      </c>
      <c r="G25" s="2">
        <f>1/(SUM($F$10:F25)+(($E$4/$E$3)^E25/(FACT(E25)*(1-($E$4/(E25*$E$3))))))</f>
        <v>0.60653065971263354</v>
      </c>
      <c r="H25" s="2">
        <f t="shared" si="1"/>
        <v>0.60653065971263354</v>
      </c>
    </row>
    <row r="26" spans="5:8" x14ac:dyDescent="0.2">
      <c r="E26" s="1">
        <v>17</v>
      </c>
      <c r="F26" s="1">
        <f t="shared" si="0"/>
        <v>7.2929036443899311E-19</v>
      </c>
      <c r="G26" s="2">
        <f>1/(SUM($F$10:F26)+(($E$4/$E$3)^E26/(FACT(E26)*(1-($E$4/(E26*$E$3))))))</f>
        <v>0.60653065971263354</v>
      </c>
      <c r="H26" s="2">
        <f t="shared" si="1"/>
        <v>0.60653065971263354</v>
      </c>
    </row>
    <row r="27" spans="5:8" x14ac:dyDescent="0.2">
      <c r="E27" s="1">
        <v>18</v>
      </c>
      <c r="F27" s="1">
        <f t="shared" si="0"/>
        <v>2.1449716601146855E-20</v>
      </c>
      <c r="G27" s="2">
        <f>1/(SUM($F$10:F27)+(($E$4/$E$3)^E27/(FACT(E27)*(1-($E$4/(E27*$E$3))))))</f>
        <v>0.60653065971263354</v>
      </c>
      <c r="H27" s="2">
        <f t="shared" si="1"/>
        <v>0.60653065971263354</v>
      </c>
    </row>
    <row r="28" spans="5:8" x14ac:dyDescent="0.2">
      <c r="E28" s="1">
        <v>19</v>
      </c>
      <c r="F28" s="1">
        <f t="shared" si="0"/>
        <v>5.9582546114296819E-22</v>
      </c>
      <c r="G28" s="2">
        <f>1/(SUM($F$10:F28)+(($E$4/$E$3)^E28/(FACT(E28)*(1-($E$4/(E28*$E$3))))))</f>
        <v>0.60653065971263354</v>
      </c>
      <c r="H28" s="2">
        <f t="shared" si="1"/>
        <v>0.60653065971263354</v>
      </c>
    </row>
    <row r="29" spans="5:8" x14ac:dyDescent="0.2">
      <c r="E29" s="1">
        <v>20</v>
      </c>
      <c r="F29" s="1">
        <f t="shared" si="0"/>
        <v>1.5679617398499164E-23</v>
      </c>
      <c r="G29" s="2">
        <f>1/(SUM($F$10:F29)+(($E$4/$E$3)^E29/(FACT(E29)*(1-($E$4/(E29*$E$3))))))</f>
        <v>0.60653065971263354</v>
      </c>
      <c r="H29" s="2">
        <f t="shared" si="1"/>
        <v>0.60653065971263354</v>
      </c>
    </row>
    <row r="30" spans="5:8" x14ac:dyDescent="0.2">
      <c r="E30" s="1">
        <v>21</v>
      </c>
      <c r="F30" s="1">
        <f t="shared" si="0"/>
        <v>3.919904349624791E-25</v>
      </c>
      <c r="G30" s="2">
        <f>1/(SUM($F$10:F30)+(($E$4/$E$3)^E30/(FACT(E30)*(1-($E$4/(E30*$E$3))))))</f>
        <v>0.60653065971263354</v>
      </c>
      <c r="H30" s="2">
        <f t="shared" si="1"/>
        <v>0.60653065971263354</v>
      </c>
    </row>
    <row r="31" spans="5:8" x14ac:dyDescent="0.2">
      <c r="E31" s="1">
        <v>22</v>
      </c>
      <c r="F31" s="1">
        <f t="shared" si="0"/>
        <v>9.3331055943447412E-27</v>
      </c>
      <c r="G31" s="2">
        <f>1/(SUM($F$10:F31)+(($E$4/$E$3)^E31/(FACT(E31)*(1-($E$4/(E31*$E$3))))))</f>
        <v>0.60653065971263354</v>
      </c>
      <c r="H31" s="2">
        <f t="shared" si="1"/>
        <v>0.60653065971263354</v>
      </c>
    </row>
    <row r="32" spans="5:8" x14ac:dyDescent="0.2">
      <c r="E32" s="1">
        <v>23</v>
      </c>
      <c r="F32" s="1">
        <f t="shared" si="0"/>
        <v>2.1211603623510776E-28</v>
      </c>
      <c r="G32" s="2">
        <f>1/(SUM($F$10:F32)+(($E$4/$E$3)^E32/(FACT(E32)*(1-($E$4/(E32*$E$3))))))</f>
        <v>0.60653065971263354</v>
      </c>
      <c r="H32" s="2">
        <f t="shared" si="1"/>
        <v>0.60653065971263354</v>
      </c>
    </row>
    <row r="33" spans="5:8" x14ac:dyDescent="0.2">
      <c r="E33" s="1">
        <v>24</v>
      </c>
      <c r="F33" s="1">
        <f t="shared" si="0"/>
        <v>4.6112181790240807E-30</v>
      </c>
      <c r="G33" s="2">
        <f>1/(SUM($F$10:F33)+(($E$4/$E$3)^E33/(FACT(E33)*(1-($E$4/(E33*$E$3))))))</f>
        <v>0.60653065971263354</v>
      </c>
      <c r="H33" s="2">
        <f t="shared" si="1"/>
        <v>0.60653065971263354</v>
      </c>
    </row>
    <row r="34" spans="5:8" x14ac:dyDescent="0.2">
      <c r="E34" s="1">
        <v>25</v>
      </c>
      <c r="F34" s="1">
        <f t="shared" si="0"/>
        <v>9.6067045396335029E-32</v>
      </c>
      <c r="G34" s="2">
        <f>1/(SUM($F$10:F34)+(($E$4/$E$3)^E34/(FACT(E34)*(1-($E$4/(E34*$E$3))))))</f>
        <v>0.60653065971263354</v>
      </c>
      <c r="H34" s="2">
        <f t="shared" si="1"/>
        <v>0.60653065971263354</v>
      </c>
    </row>
    <row r="35" spans="5:8" x14ac:dyDescent="0.2">
      <c r="E35" s="1">
        <v>26</v>
      </c>
      <c r="F35" s="1">
        <f t="shared" si="0"/>
        <v>1.9213409079267009E-33</v>
      </c>
      <c r="G35" s="2">
        <f>1/(SUM($F$10:F35)+(($E$4/$E$3)^E35/(FACT(E35)*(1-($E$4/(E35*$E$3))))))</f>
        <v>0.60653065971263354</v>
      </c>
      <c r="H35" s="2">
        <f t="shared" si="1"/>
        <v>0.60653065971263354</v>
      </c>
    </row>
    <row r="36" spans="5:8" x14ac:dyDescent="0.2">
      <c r="E36" s="1">
        <v>27</v>
      </c>
      <c r="F36" s="1">
        <f t="shared" si="0"/>
        <v>3.6948863613975001E-35</v>
      </c>
      <c r="G36" s="2">
        <f>1/(SUM($F$10:F36)+(($E$4/$E$3)^E36/(FACT(E36)*(1-($E$4/(E36*$E$3))))))</f>
        <v>0.60653065971263354</v>
      </c>
      <c r="H36" s="2">
        <f t="shared" si="1"/>
        <v>0.60653065971263354</v>
      </c>
    </row>
    <row r="37" spans="5:8" x14ac:dyDescent="0.2">
      <c r="E37" s="1">
        <v>28</v>
      </c>
      <c r="F37" s="1">
        <f t="shared" si="0"/>
        <v>6.8423821507361129E-37</v>
      </c>
      <c r="G37" s="2">
        <f>1/(SUM($F$10:F37)+(($E$4/$E$3)^E37/(FACT(E37)*(1-($E$4/(E37*$E$3))))))</f>
        <v>0.60653065971263354</v>
      </c>
      <c r="H37" s="2">
        <f t="shared" si="1"/>
        <v>0.60653065971263354</v>
      </c>
    </row>
    <row r="38" spans="5:8" x14ac:dyDescent="0.2">
      <c r="E38" s="1">
        <v>29</v>
      </c>
      <c r="F38" s="1">
        <f t="shared" si="0"/>
        <v>1.2218539554885918E-38</v>
      </c>
      <c r="G38" s="2">
        <f>1/(SUM($F$10:F38)+(($E$4/$E$3)^E38/(FACT(E38)*(1-($E$4/(E38*$E$3))))))</f>
        <v>0.60653065971263354</v>
      </c>
      <c r="H38" s="2">
        <f t="shared" si="1"/>
        <v>0.60653065971263354</v>
      </c>
    </row>
    <row r="39" spans="5:8" x14ac:dyDescent="0.2">
      <c r="E39" s="1">
        <v>30</v>
      </c>
      <c r="F39" s="1">
        <f t="shared" si="0"/>
        <v>2.1066447508423995E-40</v>
      </c>
      <c r="G39" s="2">
        <f>1/(SUM($F$10:F39)+(($E$4/$E$3)^E39/(FACT(E39)*(1-($E$4/(E39*$E$3))))))</f>
        <v>0.60653065971263354</v>
      </c>
      <c r="H39" s="2">
        <f t="shared" si="1"/>
        <v>0.60653065971263354</v>
      </c>
    </row>
    <row r="40" spans="5:8" x14ac:dyDescent="0.2">
      <c r="E40" s="1">
        <v>31</v>
      </c>
      <c r="F40" s="1">
        <f t="shared" si="0"/>
        <v>3.5110745847373313E-42</v>
      </c>
      <c r="G40" s="2">
        <f>1/(SUM($F$10:F40)+(($E$4/$E$3)^E40/(FACT(E40)*(1-($E$4/(E40*$E$3))))))</f>
        <v>0.60653065971263354</v>
      </c>
      <c r="H40" s="2">
        <f t="shared" si="1"/>
        <v>0.60653065971263354</v>
      </c>
    </row>
    <row r="41" spans="5:8" x14ac:dyDescent="0.2">
      <c r="E41" s="1">
        <v>32</v>
      </c>
      <c r="F41" s="1">
        <f t="shared" si="0"/>
        <v>5.6630235237698904E-44</v>
      </c>
      <c r="G41" s="2">
        <f>1/(SUM($F$10:F41)+(($E$4/$E$3)^E41/(FACT(E41)*(1-($E$4/(E41*$E$3))))))</f>
        <v>0.60653065971263354</v>
      </c>
      <c r="H41" s="2">
        <f t="shared" si="1"/>
        <v>0.60653065971263354</v>
      </c>
    </row>
    <row r="42" spans="5:8" x14ac:dyDescent="0.2">
      <c r="E42" s="1">
        <v>33</v>
      </c>
      <c r="F42" s="1">
        <f t="shared" si="0"/>
        <v>8.8484742558904537E-46</v>
      </c>
      <c r="G42" s="2">
        <f>1/(SUM($F$10:F42)+(($E$4/$E$3)^E42/(FACT(E42)*(1-($E$4/(E42*$E$3))))))</f>
        <v>0.60653065971263354</v>
      </c>
      <c r="H42" s="2">
        <f t="shared" si="1"/>
        <v>0.60653065971263354</v>
      </c>
    </row>
    <row r="43" spans="5:8" x14ac:dyDescent="0.2">
      <c r="E43" s="1">
        <v>34</v>
      </c>
      <c r="F43" s="1">
        <f t="shared" si="0"/>
        <v>1.3406779175591593E-47</v>
      </c>
      <c r="G43" s="2">
        <f>1/(SUM($F$10:F43)+(($E$4/$E$3)^E43/(FACT(E43)*(1-($E$4/(E43*$E$3))))))</f>
        <v>0.60653065971263354</v>
      </c>
      <c r="H43" s="2">
        <f t="shared" si="1"/>
        <v>0.60653065971263354</v>
      </c>
    </row>
    <row r="44" spans="5:8" x14ac:dyDescent="0.2">
      <c r="E44" s="1">
        <v>35</v>
      </c>
      <c r="F44" s="1">
        <f t="shared" si="0"/>
        <v>1.9715851728811176E-49</v>
      </c>
      <c r="G44" s="2">
        <f>1/(SUM($F$10:F44)+(($E$4/$E$3)^E44/(FACT(E44)*(1-($E$4/(E44*$E$3))))))</f>
        <v>0.60653065971263354</v>
      </c>
      <c r="H44" s="2">
        <f t="shared" si="1"/>
        <v>0.60653065971263354</v>
      </c>
    </row>
    <row r="45" spans="5:8" x14ac:dyDescent="0.2">
      <c r="E45" s="1">
        <v>36</v>
      </c>
      <c r="F45" s="1">
        <f t="shared" si="0"/>
        <v>2.8165502469730245E-51</v>
      </c>
      <c r="G45" s="2">
        <f>1/(SUM($F$10:F45)+(($E$4/$E$3)^E45/(FACT(E45)*(1-($E$4/(E45*$E$3))))))</f>
        <v>0.60653065971263354</v>
      </c>
      <c r="H45" s="2">
        <f t="shared" si="1"/>
        <v>0.60653065971263354</v>
      </c>
    </row>
    <row r="46" spans="5:8" x14ac:dyDescent="0.2">
      <c r="E46" s="1">
        <v>37</v>
      </c>
      <c r="F46" s="1">
        <f t="shared" si="0"/>
        <v>3.9118753430180887E-53</v>
      </c>
      <c r="G46" s="2">
        <f>1/(SUM($F$10:F46)+(($E$4/$E$3)^E46/(FACT(E46)*(1-($E$4/(E46*$E$3))))))</f>
        <v>0.60653065971263354</v>
      </c>
      <c r="H46" s="2">
        <f t="shared" si="1"/>
        <v>0.60653065971263354</v>
      </c>
    </row>
    <row r="47" spans="5:8" x14ac:dyDescent="0.2">
      <c r="E47" s="1">
        <v>38</v>
      </c>
      <c r="F47" s="1">
        <f t="shared" si="0"/>
        <v>5.2863180311055267E-55</v>
      </c>
      <c r="G47" s="2">
        <f>1/(SUM($F$10:F47)+(($E$4/$E$3)^E47/(FACT(E47)*(1-($E$4/(E47*$E$3))))))</f>
        <v>0.60653065971263354</v>
      </c>
      <c r="H47" s="2">
        <f t="shared" si="1"/>
        <v>0.60653065971263354</v>
      </c>
    </row>
    <row r="48" spans="5:8" x14ac:dyDescent="0.2">
      <c r="E48" s="1">
        <v>39</v>
      </c>
      <c r="F48" s="1">
        <f t="shared" si="0"/>
        <v>6.9556816198756942E-57</v>
      </c>
      <c r="G48" s="2">
        <f>1/(SUM($F$10:F48)+(($E$4/$E$3)^E48/(FACT(E48)*(1-($E$4/(E48*$E$3))))))</f>
        <v>0.60653065971263354</v>
      </c>
      <c r="H48" s="2">
        <f t="shared" si="1"/>
        <v>0.60653065971263354</v>
      </c>
    </row>
    <row r="49" spans="5:8" x14ac:dyDescent="0.2">
      <c r="E49" s="1">
        <v>40</v>
      </c>
      <c r="F49" s="1">
        <f t="shared" si="0"/>
        <v>8.917540538302169E-59</v>
      </c>
      <c r="G49" s="2">
        <f>1/(SUM($F$10:F49)+(($E$4/$E$3)^E49/(FACT(E49)*(1-($E$4/(E49*$E$3))))))</f>
        <v>0.60653065971263354</v>
      </c>
      <c r="H49" s="2">
        <f t="shared" si="1"/>
        <v>0.60653065971263354</v>
      </c>
    </row>
    <row r="50" spans="5:8" x14ac:dyDescent="0.2">
      <c r="E50" s="1">
        <v>41</v>
      </c>
      <c r="F50" s="1">
        <f t="shared" si="0"/>
        <v>1.1146925672877709E-60</v>
      </c>
      <c r="G50" s="2">
        <f>1/(SUM($F$10:F50)+(($E$4/$E$3)^E50/(FACT(E50)*(1-($E$4/(E50*$E$3))))))</f>
        <v>0.60653065971263354</v>
      </c>
      <c r="H50" s="2">
        <f t="shared" si="1"/>
        <v>0.60653065971263354</v>
      </c>
    </row>
    <row r="51" spans="5:8" x14ac:dyDescent="0.2">
      <c r="E51" s="1">
        <v>42</v>
      </c>
      <c r="F51" s="1">
        <f t="shared" si="0"/>
        <v>1.3593811796192338E-62</v>
      </c>
      <c r="G51" s="2">
        <f>1/(SUM($F$10:F51)+(($E$4/$E$3)^E51/(FACT(E51)*(1-($E$4/(E51*$E$3))))))</f>
        <v>0.60653065971263354</v>
      </c>
      <c r="H51" s="2">
        <f t="shared" si="1"/>
        <v>0.60653065971263354</v>
      </c>
    </row>
    <row r="52" spans="5:8" x14ac:dyDescent="0.2">
      <c r="E52" s="1">
        <v>43</v>
      </c>
      <c r="F52" s="1">
        <f t="shared" si="0"/>
        <v>1.6183109281181345E-64</v>
      </c>
      <c r="G52" s="2">
        <f>1/(SUM($F$10:F52)+(($E$4/$E$3)^E52/(FACT(E52)*(1-($E$4/(E52*$E$3))))))</f>
        <v>0.60653065971263354</v>
      </c>
      <c r="H52" s="2">
        <f t="shared" si="1"/>
        <v>0.60653065971263354</v>
      </c>
    </row>
    <row r="53" spans="5:8" x14ac:dyDescent="0.2">
      <c r="E53" s="1">
        <v>44</v>
      </c>
      <c r="F53" s="1">
        <f t="shared" si="0"/>
        <v>1.8817568931606217E-66</v>
      </c>
      <c r="G53" s="2">
        <f>1/(SUM($F$10:F53)+(($E$4/$E$3)^E53/(FACT(E53)*(1-($E$4/(E53*$E$3))))))</f>
        <v>0.60653065971263354</v>
      </c>
      <c r="H53" s="2">
        <f t="shared" si="1"/>
        <v>0.60653065971263354</v>
      </c>
    </row>
    <row r="54" spans="5:8" x14ac:dyDescent="0.2">
      <c r="E54" s="1">
        <v>45</v>
      </c>
      <c r="F54" s="1">
        <f t="shared" si="0"/>
        <v>2.1383601058643426E-68</v>
      </c>
      <c r="G54" s="2">
        <f>1/(SUM($F$10:F54)+(($E$4/$E$3)^E54/(FACT(E54)*(1-($E$4/(E54*$E$3))))))</f>
        <v>0.60653065971263354</v>
      </c>
      <c r="H54" s="2">
        <f t="shared" si="1"/>
        <v>0.60653065971263354</v>
      </c>
    </row>
    <row r="55" spans="5:8" x14ac:dyDescent="0.2">
      <c r="E55" s="1">
        <v>46</v>
      </c>
      <c r="F55" s="1">
        <f t="shared" si="0"/>
        <v>2.3759556731826033E-70</v>
      </c>
      <c r="G55" s="2">
        <f>1/(SUM($F$10:F55)+(($E$4/$E$3)^E55/(FACT(E55)*(1-($E$4/(E55*$E$3))))))</f>
        <v>0.60653065971263354</v>
      </c>
      <c r="H55" s="2">
        <f t="shared" si="1"/>
        <v>0.60653065971263354</v>
      </c>
    </row>
    <row r="56" spans="5:8" x14ac:dyDescent="0.2">
      <c r="E56" s="1">
        <v>47</v>
      </c>
      <c r="F56" s="1">
        <f t="shared" si="0"/>
        <v>2.5825605143289167E-72</v>
      </c>
      <c r="G56" s="2">
        <f>1/(SUM($F$10:F56)+(($E$4/$E$3)^E56/(FACT(E56)*(1-($E$4/(E56*$E$3))))))</f>
        <v>0.60653065971263354</v>
      </c>
      <c r="H56" s="2">
        <f t="shared" si="1"/>
        <v>0.60653065971263354</v>
      </c>
    </row>
    <row r="57" spans="5:8" x14ac:dyDescent="0.2">
      <c r="E57" s="1">
        <v>48</v>
      </c>
      <c r="F57" s="1">
        <f t="shared" si="0"/>
        <v>2.74740480247757E-74</v>
      </c>
      <c r="G57" s="2">
        <f>1/(SUM($F$10:F57)+(($E$4/$E$3)^E57/(FACT(E57)*(1-($E$4/(E57*$E$3))))))</f>
        <v>0.60653065971263354</v>
      </c>
      <c r="H57" s="2">
        <f t="shared" si="1"/>
        <v>0.60653065971263354</v>
      </c>
    </row>
    <row r="58" spans="5:8" x14ac:dyDescent="0.2">
      <c r="E58" s="1">
        <v>49</v>
      </c>
      <c r="F58" s="1">
        <f t="shared" si="0"/>
        <v>2.8618800025808042E-76</v>
      </c>
      <c r="G58" s="2">
        <f>1/(SUM($F$10:F58)+(($E$4/$E$3)^E58/(FACT(E58)*(1-($E$4/(E58*$E$3))))))</f>
        <v>0.60653065971263354</v>
      </c>
      <c r="H58" s="2">
        <f t="shared" si="1"/>
        <v>0.60653065971263354</v>
      </c>
    </row>
    <row r="59" spans="5:8" x14ac:dyDescent="0.2">
      <c r="E59" s="1">
        <v>50</v>
      </c>
      <c r="F59" s="1">
        <f t="shared" si="0"/>
        <v>2.9202857169191856E-78</v>
      </c>
      <c r="G59" s="2">
        <f>1/(SUM($F$10:F59)+(($E$4/$E$3)^E59/(FACT(E59)*(1-($E$4/(E59*$E$3))))))</f>
        <v>0.60653065971263354</v>
      </c>
      <c r="H59" s="2">
        <f t="shared" si="1"/>
        <v>0.60653065971263354</v>
      </c>
    </row>
    <row r="60" spans="5:8" x14ac:dyDescent="0.2">
      <c r="E60" s="1">
        <v>51</v>
      </c>
      <c r="F60" s="1">
        <f t="shared" si="0"/>
        <v>2.9202857169191873E-80</v>
      </c>
      <c r="G60" s="2">
        <f>1/(SUM($F$10:F60)+(($E$4/$E$3)^E60/(FACT(E60)*(1-($E$4/(E60*$E$3))))))</f>
        <v>0.60653065971263354</v>
      </c>
      <c r="H60" s="2">
        <f t="shared" si="1"/>
        <v>0.60653065971263354</v>
      </c>
    </row>
    <row r="61" spans="5:8" x14ac:dyDescent="0.2">
      <c r="E61" s="1">
        <v>52</v>
      </c>
      <c r="F61" s="1">
        <f t="shared" si="0"/>
        <v>2.8630252126658706E-82</v>
      </c>
      <c r="G61" s="2">
        <f>1/(SUM($F$10:F61)+(($E$4/$E$3)^E61/(FACT(E61)*(1-($E$4/(E61*$E$3))))))</f>
        <v>0.60653065971263354</v>
      </c>
      <c r="H61" s="2">
        <f t="shared" si="1"/>
        <v>0.60653065971263354</v>
      </c>
    </row>
    <row r="62" spans="5:8" x14ac:dyDescent="0.2">
      <c r="E62" s="1">
        <v>53</v>
      </c>
      <c r="F62" s="1">
        <f t="shared" si="0"/>
        <v>2.7529088583325661E-84</v>
      </c>
      <c r="G62" s="2">
        <f>1/(SUM($F$10:F62)+(($E$4/$E$3)^E62/(FACT(E62)*(1-($E$4/(E62*$E$3))))))</f>
        <v>0.60653065971263354</v>
      </c>
      <c r="H62" s="2">
        <f t="shared" si="1"/>
        <v>0.60653065971263354</v>
      </c>
    </row>
    <row r="63" spans="5:8" x14ac:dyDescent="0.2">
      <c r="E63" s="1">
        <v>54</v>
      </c>
      <c r="F63" s="1">
        <f t="shared" si="0"/>
        <v>2.5970838286156301E-86</v>
      </c>
      <c r="G63" s="2">
        <f>1/(SUM($F$10:F63)+(($E$4/$E$3)^E63/(FACT(E63)*(1-($E$4/(E63*$E$3))))))</f>
        <v>0.60653065971263354</v>
      </c>
      <c r="H63" s="2">
        <f t="shared" si="1"/>
        <v>0.60653065971263354</v>
      </c>
    </row>
    <row r="64" spans="5:8" x14ac:dyDescent="0.2">
      <c r="E64" s="1">
        <v>55</v>
      </c>
      <c r="F64" s="1">
        <f t="shared" si="0"/>
        <v>2.4047072487181761E-88</v>
      </c>
      <c r="G64" s="2">
        <f>1/(SUM($F$10:F64)+(($E$4/$E$3)^E64/(FACT(E64)*(1-($E$4/(E64*$E$3))))))</f>
        <v>0.60653065971263354</v>
      </c>
      <c r="H64" s="2">
        <f t="shared" si="1"/>
        <v>0.60653065971263354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Models</vt:lpstr>
      <vt:lpstr>Lookup Table for Po (model 3)</vt:lpstr>
      <vt:lpstr>Sheet3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MSIS</dc:creator>
  <cp:lastModifiedBy>Nicole Koppel</cp:lastModifiedBy>
  <dcterms:created xsi:type="dcterms:W3CDTF">2000-03-20T03:09:24Z</dcterms:created>
  <dcterms:modified xsi:type="dcterms:W3CDTF">2017-03-28T20:51:50Z</dcterms:modified>
</cp:coreProperties>
</file>